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IZVRŠENJE 2022." sheetId="1" r:id="rId1"/>
  </sheets>
  <definedNames>
    <definedName name="_xlnm.Print_Area" localSheetId="0">'IZVRŠENJE 2022.'!$A$1:$G$100</definedName>
    <definedName name="_xlnm.Print_Titles" localSheetId="0">'IZVRŠENJE 2022.'!$4:$5</definedName>
  </definedNames>
  <calcPr fullCalcOnLoad="1"/>
</workbook>
</file>

<file path=xl/sharedStrings.xml><?xml version="1.0" encoding="utf-8"?>
<sst xmlns="http://schemas.openxmlformats.org/spreadsheetml/2006/main" count="109" uniqueCount="84">
  <si>
    <t>1.</t>
  </si>
  <si>
    <t>2.</t>
  </si>
  <si>
    <t>3.</t>
  </si>
  <si>
    <t>4.</t>
  </si>
  <si>
    <t>5.</t>
  </si>
  <si>
    <t>3121 OSTALI RASHODI ZA ZAPOSLENE</t>
  </si>
  <si>
    <t>3211 SLUŽBENA PUTOVANJA</t>
  </si>
  <si>
    <t>3221 UREDSKI MATERIJAL I OSTALI MATERIJALNI RASHODI</t>
  </si>
  <si>
    <t>3231 USLUGE TELEFONA, POŠTE I PRIJEVOZA</t>
  </si>
  <si>
    <t>3233 USLUGE PROMIDŽBE I INFORMIRANJA</t>
  </si>
  <si>
    <t>3237 INTELEKTUALNE I OSOBNE USLUGE</t>
  </si>
  <si>
    <t>3239 OSTALE USLUGE</t>
  </si>
  <si>
    <t>3293 REPREZENTACIJA</t>
  </si>
  <si>
    <t>3113 PLAĆE ZA PREKOVREMENI RAD</t>
  </si>
  <si>
    <t>3212 NAKNADE ZA PRIJEVOZ, ZA RAD NA TERENU I ODVOJENI ŽIVOT</t>
  </si>
  <si>
    <t>3235 ZAKUPNINE I NAJAMNINE</t>
  </si>
  <si>
    <t>3431 BANKARSKE USLUGE I USLUGE PLATNOG PROMETA</t>
  </si>
  <si>
    <t>UKUPNO A 504 000</t>
  </si>
  <si>
    <t>3236 ZDRAVSTVENE I VETERINARSKE USLUGE</t>
  </si>
  <si>
    <t>3299 OSTALI NESPOMENUTI RASHODI POSLOVANJA</t>
  </si>
  <si>
    <t>3433 ZATEZNE KAMATE</t>
  </si>
  <si>
    <t>3111 PLAĆE ZA REDOVAN RAD</t>
  </si>
  <si>
    <t>3213 STRUČNO USAVRŠAVANJE ZAPOSLENIKA</t>
  </si>
  <si>
    <t>UKUPNO 312 OSTALI RASHODI ZA ZAPOSLENE</t>
  </si>
  <si>
    <t>UKUPNO 313 UKUPNO DOPRINOSI NA PLAĆE</t>
  </si>
  <si>
    <t>UKUPNO 321 NAKNADE TROŠKOVA ZAPOSLENIMA</t>
  </si>
  <si>
    <t>UKUPNO 322 RASHODI ZA MATERIJAL I ENERGIJU</t>
  </si>
  <si>
    <t>UKUPNO 329 OSTALI NESPOMENUTI RASHODI POSLOVANJA</t>
  </si>
  <si>
    <t>UKUPNO 343 OSTALI FINANCIJSKI RASHODI</t>
  </si>
  <si>
    <t>UKUPNO 323 RASHODI ZA USLUGE</t>
  </si>
  <si>
    <t>3227 SLUŽBENA, RADNA I ZAŠTITNA ODJEĆA I OBUĆA</t>
  </si>
  <si>
    <t>3241 NAKNADE TROŠKOVA OSOBAMA IZVAN RADNOG ODNOSA</t>
  </si>
  <si>
    <t>3721 NAKNADE GRAĐANIMA I KUĆANSTVIMA U NOVCU</t>
  </si>
  <si>
    <t>4221 UREDSKA OPREMA I NAMJEŠTAJ</t>
  </si>
  <si>
    <t>4222 KOMUNIKACIJSKA OPREMA</t>
  </si>
  <si>
    <t>4223 OPREMA ZA ODRŽAVANJE I ZAŠTITU</t>
  </si>
  <si>
    <t>4227 UREĐAJI, STROJEVI I OPREMA ZA OSTALE NAMJENE</t>
  </si>
  <si>
    <t>UKUPNO 422 POSTROJENJA I OPREMA</t>
  </si>
  <si>
    <t>4241 KNJIGE U KNJIŽNICAMA</t>
  </si>
  <si>
    <t>UKUPNO 424 KNJIGE, UMJETNIČKA DJELA I OSTALE IZLOŽBENE VRIJEDNOSTI</t>
  </si>
  <si>
    <t>3132 DOPRINOSI ZA OBVEZNO ZDRAVSTVENO OSIGURANJE</t>
  </si>
  <si>
    <t>UKUPNO 324 NAKNADE TROŠKOVA OSOBAMA IZVAN RADNOG ODNOSA</t>
  </si>
  <si>
    <t xml:space="preserve">%                            </t>
  </si>
  <si>
    <t>3295 PRISTOJBE I NAKNADE</t>
  </si>
  <si>
    <t>UKUPNO 372 NAKNADE GRAĐANIMA I KUĆANSTVIMA IZ PRORAČUNA</t>
  </si>
  <si>
    <t>3294 ČLANARINE I NORME</t>
  </si>
  <si>
    <t>UKUPNO 311 PLAĆE (BRUTO)</t>
  </si>
  <si>
    <t>3225 SITNI INVENTAR I AUTO GUME</t>
  </si>
  <si>
    <t>3291 NAKNADE ZA RAD PREDSTAVNIČKIH I IZVRŠNIH TIJELA, POVJERENSTAVA I SLIČNO</t>
  </si>
  <si>
    <t xml:space="preserve">A 504 000 ADMINISTRACIJA I UPRAVLJANJE   </t>
  </si>
  <si>
    <t>3432 NEGATIVNE TEČAJNE RAZLIKE I RAZLIKE ZBOG PRIMJENE VALUTNE KLAUZULE</t>
  </si>
  <si>
    <t>3221 UREDSKI MATERIJAL I OSTALI MATERIJALNI  RASHODI</t>
  </si>
  <si>
    <t>3222 MATERIJAL I SIROVINE</t>
  </si>
  <si>
    <t xml:space="preserve">3223 ENERGIJA </t>
  </si>
  <si>
    <t>3224 MATERIJAL I DIJELOVI ZA TEKUĆE I INVESTICIJSKO ODRŽAVANJE</t>
  </si>
  <si>
    <t>3232 USLUGE TEKUĆEG I INVESTICIJSKOG ODRŽAVANJA</t>
  </si>
  <si>
    <t xml:space="preserve">3234 KOMUNALNE USLUGE </t>
  </si>
  <si>
    <t>3238 RAČUNALNE USLUGE</t>
  </si>
  <si>
    <t xml:space="preserve">3239 OSTALE USLUGE </t>
  </si>
  <si>
    <t>3292 PREMIJE OSIGURANJA</t>
  </si>
  <si>
    <t xml:space="preserve">K 504 004 INFORMATIZACIJA   </t>
  </si>
  <si>
    <t>4123 LICENCE</t>
  </si>
  <si>
    <t>UKUPNO 412 NEMATERIJALNA IMOVINA</t>
  </si>
  <si>
    <t>4262 ULAGANJA U RAČUNALNE PROGRAME</t>
  </si>
  <si>
    <t>UKUPNO 426 NEMATERIJALNA PROIZVEDENA IMOVINA</t>
  </si>
  <si>
    <t>UKUPNO K 504 004</t>
  </si>
  <si>
    <t>UKUPNO 425 VIŠEGODIŠNJI NASADI I OSNOVNO STADO</t>
  </si>
  <si>
    <t xml:space="preserve">SVEUKUPNO </t>
  </si>
  <si>
    <t>6.</t>
  </si>
  <si>
    <t xml:space="preserve">                                           015 05 URED PREDSJEDNIKA REPUBLIKE HRVATSKE                                </t>
  </si>
  <si>
    <t>A 504 001 TEHNIČKI I POMOĆNI POSLOVI UREDA PREDSJEDNIKA - IZVOR 31</t>
  </si>
  <si>
    <t>UKUPNO A 504 001 - IZVOR 31</t>
  </si>
  <si>
    <t>4251 VIŠEGODIŠJI NASADI</t>
  </si>
  <si>
    <t>3834 UGOVORENE KAZNE I OSTALE NAKNADE ŠTETE</t>
  </si>
  <si>
    <t>UKUPNO 383 KAZNE, PENALI I NAKNADE ŠTETE</t>
  </si>
  <si>
    <t>A 504 001 TEHNIČKI I POMOĆNI POSLOVI UREDA PREDSJEDNIKA - IZVOR 11</t>
  </si>
  <si>
    <t>UKUPNO A 504 001 - IZVOR 11</t>
  </si>
  <si>
    <t xml:space="preserve">          IZVRŠENJE 2022.</t>
  </si>
  <si>
    <t>POČETNI PLAN 2022.</t>
  </si>
  <si>
    <t>PLAN 2022. NAKON 1. REBALANSA</t>
  </si>
  <si>
    <t>PLAN 2022. NAKON 2. REBALANSA</t>
  </si>
  <si>
    <t>IZVRŠENJE 2022.</t>
  </si>
  <si>
    <t>PLAN 2022. NAKON PRENAMJENE 5% = KONAČNI PLAN 2022.</t>
  </si>
  <si>
    <t xml:space="preserve">3834 UGOVORNE KAZNE I OSTALE NAKNADE ŠTETE 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</si>
</sst>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Kč&quot;;\-#,##0\ &quot;Kč&quot;"/>
    <numFmt numFmtId="179" formatCode="#,##0\ &quot;Kč&quot;;[Red]\-#,##0\ &quot;Kč&quot;"/>
    <numFmt numFmtId="180" formatCode="#,##0.00\ &quot;Kč&quot;;\-#,##0.00\ &quot;Kč&quot;"/>
    <numFmt numFmtId="181" formatCode="#,##0.00\ &quot;Kč&quot;;[Red]\-#,##0.00\ &quot;Kč&quot;"/>
    <numFmt numFmtId="182" formatCode="_-* #,##0\ &quot;Kč&quot;_-;\-* #,##0\ &quot;Kč&quot;_-;_-* &quot;-&quot;\ &quot;Kč&quot;_-;_-@_-"/>
    <numFmt numFmtId="183" formatCode="_-* #,##0\ _K_č_-;\-* #,##0\ _K_č_-;_-* &quot;-&quot;\ _K_č_-;_-@_-"/>
    <numFmt numFmtId="184" formatCode="_-* #,##0.00\ &quot;Kč&quot;_-;\-* #,##0.00\ &quot;Kč&quot;_-;_-* &quot;-&quot;??\ &quot;Kč&quot;_-;_-@_-"/>
    <numFmt numFmtId="185" formatCode="_-* #,##0.00\ _K_č_-;\-* #,##0.00\ _K_č_-;_-* &quot;-&quot;??\ _K_č_-;_-@_-"/>
    <numFmt numFmtId="186" formatCode="&quot;Da&quot;;&quot;Da&quot;;&quot;Ne&quot;"/>
    <numFmt numFmtId="187" formatCode="&quot;Istina&quot;;&quot;Istina&quot;;&quot;Laž&quot;"/>
    <numFmt numFmtId="188" formatCode="&quot;Uključeno&quot;;&quot;Uključeno&quot;;&quot;Isključeno&quot;"/>
    <numFmt numFmtId="189" formatCode="#,##0.000"/>
    <numFmt numFmtId="190" formatCode="#,##0.0"/>
    <numFmt numFmtId="191" formatCode="#,##0.00;[Red]#,##0.00"/>
    <numFmt numFmtId="192" formatCode="#,##0.00_ ;\-#,##0.00\ "/>
    <numFmt numFmtId="193" formatCode="&quot;Istinito&quot;;&quot;Istinito&quot;;&quot;Neistinito&quot;"/>
    <numFmt numFmtId="194" formatCode="[$€-2]\ #,##0.00_);[Red]\([$€-2]\ #,##0.00\)"/>
    <numFmt numFmtId="195" formatCode="#,##0.00\ _k_n"/>
    <numFmt numFmtId="196" formatCode="&quot;True&quot;;&quot;True&quot;;&quot;False&quot;"/>
    <numFmt numFmtId="197" formatCode="[$¥€-2]\ #,##0.00_);[Red]\([$€-2]\ #,##0.00\)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7" fillId="4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4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57" applyFont="1" applyFill="1" applyBorder="1" applyAlignment="1">
      <alignment vertical="center"/>
      <protection/>
    </xf>
    <xf numFmtId="0" fontId="4" fillId="0" borderId="0" xfId="57" applyFont="1" applyFill="1" applyAlignment="1">
      <alignment vertical="center"/>
      <protection/>
    </xf>
    <xf numFmtId="0" fontId="3" fillId="0" borderId="0" xfId="57" applyFont="1" applyFill="1" applyBorder="1">
      <alignment/>
      <protection/>
    </xf>
    <xf numFmtId="0" fontId="3" fillId="0" borderId="0" xfId="57" applyFont="1">
      <alignment/>
      <protection/>
    </xf>
    <xf numFmtId="0" fontId="4" fillId="0" borderId="0" xfId="57" applyFont="1" applyFill="1" applyBorder="1">
      <alignment/>
      <protection/>
    </xf>
    <xf numFmtId="0" fontId="3" fillId="0" borderId="0" xfId="57" applyFont="1" applyFill="1">
      <alignment/>
      <protection/>
    </xf>
    <xf numFmtId="0" fontId="3" fillId="0" borderId="11" xfId="57" applyFont="1" applyFill="1" applyBorder="1">
      <alignment/>
      <protection/>
    </xf>
    <xf numFmtId="0" fontId="3" fillId="0" borderId="12" xfId="57" applyFont="1" applyFill="1" applyBorder="1">
      <alignment/>
      <protection/>
    </xf>
    <xf numFmtId="0" fontId="3" fillId="0" borderId="0" xfId="57" applyFont="1" applyFill="1" applyBorder="1" applyAlignment="1">
      <alignment/>
      <protection/>
    </xf>
    <xf numFmtId="0" fontId="3" fillId="0" borderId="0" xfId="57" applyFont="1" applyFill="1" applyAlignment="1">
      <alignment/>
      <protection/>
    </xf>
    <xf numFmtId="0" fontId="3" fillId="0" borderId="0" xfId="57" applyFont="1" applyFill="1" applyBorder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3" fillId="0" borderId="13" xfId="57" applyFont="1" applyFill="1" applyBorder="1">
      <alignment/>
      <protection/>
    </xf>
    <xf numFmtId="0" fontId="3" fillId="4" borderId="13" xfId="57" applyFont="1" applyFill="1" applyBorder="1">
      <alignment/>
      <protection/>
    </xf>
    <xf numFmtId="0" fontId="3" fillId="4" borderId="10" xfId="57" applyFont="1" applyFill="1" applyBorder="1">
      <alignment/>
      <protection/>
    </xf>
    <xf numFmtId="0" fontId="4" fillId="0" borderId="12" xfId="57" applyFont="1" applyBorder="1">
      <alignment/>
      <protection/>
    </xf>
    <xf numFmtId="0" fontId="3" fillId="0" borderId="13" xfId="57" applyFont="1" applyBorder="1">
      <alignment/>
      <protection/>
    </xf>
    <xf numFmtId="0" fontId="3" fillId="0" borderId="10" xfId="57" applyFont="1" applyBorder="1">
      <alignment/>
      <protection/>
    </xf>
    <xf numFmtId="0" fontId="3" fillId="0" borderId="12" xfId="57" applyFont="1" applyBorder="1">
      <alignment/>
      <protection/>
    </xf>
    <xf numFmtId="0" fontId="3" fillId="4" borderId="12" xfId="57" applyFont="1" applyFill="1" applyBorder="1">
      <alignment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8" fillId="7" borderId="10" xfId="0" applyFont="1" applyFill="1" applyBorder="1" applyAlignment="1">
      <alignment vertical="center"/>
    </xf>
    <xf numFmtId="4" fontId="8" fillId="7" borderId="10" xfId="0" applyNumberFormat="1" applyFont="1" applyFill="1" applyBorder="1" applyAlignment="1">
      <alignment horizontal="right" vertical="center"/>
    </xf>
    <xf numFmtId="3" fontId="8" fillId="7" borderId="1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0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4" fontId="8" fillId="0" borderId="10" xfId="0" applyNumberFormat="1" applyFont="1" applyBorder="1" applyAlignment="1">
      <alignment horizontal="right" vertical="distributed"/>
    </xf>
    <xf numFmtId="4" fontId="8" fillId="0" borderId="10" xfId="0" applyNumberFormat="1" applyFont="1" applyFill="1" applyBorder="1" applyAlignment="1">
      <alignment horizontal="right" vertical="distributed"/>
    </xf>
    <xf numFmtId="0" fontId="8" fillId="7" borderId="10" xfId="0" applyFont="1" applyFill="1" applyBorder="1" applyAlignment="1">
      <alignment horizontal="left" vertical="center"/>
    </xf>
    <xf numFmtId="4" fontId="8" fillId="7" borderId="10" xfId="0" applyNumberFormat="1" applyFont="1" applyFill="1" applyBorder="1" applyAlignment="1">
      <alignment horizontal="right" vertical="distributed"/>
    </xf>
    <xf numFmtId="0" fontId="8" fillId="0" borderId="10" xfId="0" applyFont="1" applyBorder="1" applyAlignment="1">
      <alignment horizontal="left" vertical="center" wrapText="1"/>
    </xf>
    <xf numFmtId="0" fontId="8" fillId="4" borderId="10" xfId="0" applyFont="1" applyFill="1" applyBorder="1" applyAlignment="1">
      <alignment vertical="center" wrapText="1"/>
    </xf>
    <xf numFmtId="4" fontId="8" fillId="4" borderId="10" xfId="0" applyNumberFormat="1" applyFont="1" applyFill="1" applyBorder="1" applyAlignment="1">
      <alignment horizontal="right" vertical="center"/>
    </xf>
    <xf numFmtId="3" fontId="8" fillId="4" borderId="10" xfId="0" applyNumberFormat="1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horizontal="left" vertical="center" wrapText="1"/>
      <protection/>
    </xf>
    <xf numFmtId="0" fontId="8" fillId="0" borderId="10" xfId="57" applyFont="1" applyFill="1" applyBorder="1" applyAlignment="1">
      <alignment horizontal="right" vertical="center" wrapText="1"/>
      <protection/>
    </xf>
    <xf numFmtId="4" fontId="8" fillId="0" borderId="10" xfId="57" applyNumberFormat="1" applyFont="1" applyFill="1" applyBorder="1" applyAlignment="1">
      <alignment horizontal="right" vertical="center" wrapText="1"/>
      <protection/>
    </xf>
    <xf numFmtId="0" fontId="8" fillId="7" borderId="10" xfId="57" applyFont="1" applyFill="1" applyBorder="1" applyAlignment="1">
      <alignment horizontal="left" vertical="center" wrapText="1"/>
      <protection/>
    </xf>
    <xf numFmtId="0" fontId="8" fillId="0" borderId="10" xfId="57" applyFont="1" applyBorder="1" applyAlignment="1">
      <alignment horizontal="left" vertical="center" wrapText="1"/>
      <protection/>
    </xf>
    <xf numFmtId="4" fontId="8" fillId="0" borderId="10" xfId="57" applyNumberFormat="1" applyFont="1" applyBorder="1" applyAlignment="1">
      <alignment horizontal="right" vertical="distributed"/>
      <protection/>
    </xf>
    <xf numFmtId="4" fontId="8" fillId="0" borderId="10" xfId="57" applyNumberFormat="1" applyFont="1" applyFill="1" applyBorder="1" applyAlignment="1">
      <alignment horizontal="right" vertical="distributed"/>
      <protection/>
    </xf>
    <xf numFmtId="1" fontId="8" fillId="0" borderId="10" xfId="57" applyNumberFormat="1" applyFont="1" applyBorder="1" applyAlignment="1">
      <alignment horizontal="right" vertical="distributed"/>
      <protection/>
    </xf>
    <xf numFmtId="4" fontId="8" fillId="7" borderId="10" xfId="57" applyNumberFormat="1" applyFont="1" applyFill="1" applyBorder="1" applyAlignment="1">
      <alignment horizontal="right" vertical="distributed"/>
      <protection/>
    </xf>
    <xf numFmtId="1" fontId="8" fillId="7" borderId="10" xfId="57" applyNumberFormat="1" applyFont="1" applyFill="1" applyBorder="1" applyAlignment="1">
      <alignment horizontal="right" vertical="distributed"/>
      <protection/>
    </xf>
    <xf numFmtId="4" fontId="8" fillId="0" borderId="10" xfId="57" applyNumberFormat="1" applyFont="1" applyFill="1" applyBorder="1" applyAlignment="1">
      <alignment horizontal="right" vertical="center"/>
      <protection/>
    </xf>
    <xf numFmtId="4" fontId="8" fillId="0" borderId="10" xfId="57" applyNumberFormat="1" applyFont="1" applyBorder="1" applyAlignment="1">
      <alignment horizontal="right" vertical="center"/>
      <protection/>
    </xf>
    <xf numFmtId="1" fontId="8" fillId="0" borderId="10" xfId="57" applyNumberFormat="1" applyFont="1" applyFill="1" applyBorder="1" applyAlignment="1">
      <alignment horizontal="right" vertical="distributed"/>
      <protection/>
    </xf>
    <xf numFmtId="4" fontId="8" fillId="7" borderId="10" xfId="57" applyNumberFormat="1" applyFont="1" applyFill="1" applyBorder="1" applyAlignment="1">
      <alignment horizontal="right" vertical="center"/>
      <protection/>
    </xf>
    <xf numFmtId="0" fontId="8" fillId="0" borderId="10" xfId="57" applyFont="1" applyFill="1" applyBorder="1" applyAlignment="1">
      <alignment vertical="center" wrapText="1"/>
      <protection/>
    </xf>
    <xf numFmtId="0" fontId="8" fillId="4" borderId="10" xfId="57" applyFont="1" applyFill="1" applyBorder="1" applyAlignment="1">
      <alignment horizontal="left" vertical="center"/>
      <protection/>
    </xf>
    <xf numFmtId="4" fontId="8" fillId="4" borderId="10" xfId="57" applyNumberFormat="1" applyFont="1" applyFill="1" applyBorder="1" applyAlignment="1">
      <alignment horizontal="right" vertical="distributed"/>
      <protection/>
    </xf>
    <xf numFmtId="1" fontId="8" fillId="4" borderId="10" xfId="57" applyNumberFormat="1" applyFont="1" applyFill="1" applyBorder="1" applyAlignment="1">
      <alignment horizontal="right" vertical="distributed"/>
      <protection/>
    </xf>
    <xf numFmtId="0" fontId="8" fillId="0" borderId="10" xfId="57" applyFont="1" applyBorder="1" applyAlignment="1">
      <alignment horizontal="left" vertical="center"/>
      <protection/>
    </xf>
    <xf numFmtId="0" fontId="9" fillId="0" borderId="10" xfId="57" applyFont="1" applyBorder="1" applyAlignment="1">
      <alignment horizontal="right" vertical="distributed"/>
      <protection/>
    </xf>
    <xf numFmtId="0" fontId="8" fillId="7" borderId="10" xfId="57" applyFont="1" applyFill="1" applyBorder="1" applyAlignment="1">
      <alignment horizontal="left" vertic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0" xfId="0" applyFont="1" applyFill="1" applyBorder="1" applyAlignment="1">
      <alignment horizontal="right" vertical="center" wrapText="1"/>
    </xf>
    <xf numFmtId="1" fontId="8" fillId="0" borderId="10" xfId="57" applyNumberFormat="1" applyFont="1" applyFill="1" applyBorder="1" applyAlignment="1">
      <alignment horizontal="right" vertical="center" wrapText="1"/>
      <protection/>
    </xf>
    <xf numFmtId="0" fontId="1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bično 2" xfId="59"/>
    <cellStyle name="Obično 2 2" xfId="60"/>
    <cellStyle name="Obično_10. ZAKONODAVSTVO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5"/>
  <sheetViews>
    <sheetView tabSelected="1" zoomScalePageLayoutView="0" workbookViewId="0" topLeftCell="A1">
      <selection activeCell="F100" sqref="F100"/>
    </sheetView>
  </sheetViews>
  <sheetFormatPr defaultColWidth="9.140625" defaultRowHeight="12.75"/>
  <cols>
    <col min="1" max="1" width="55.7109375" style="84" customWidth="1"/>
    <col min="2" max="6" width="20.7109375" style="84" customWidth="1"/>
    <col min="7" max="7" width="3.57421875" style="84" bestFit="1" customWidth="1"/>
    <col min="8" max="10" width="9.140625" style="0" customWidth="1"/>
  </cols>
  <sheetData>
    <row r="1" spans="1:10" s="86" customFormat="1" ht="30" customHeight="1">
      <c r="A1" s="90" t="s">
        <v>69</v>
      </c>
      <c r="B1" s="90"/>
      <c r="C1" s="90"/>
      <c r="D1" s="90"/>
      <c r="E1" s="90"/>
      <c r="F1" s="90"/>
      <c r="G1" s="90"/>
      <c r="H1" s="2"/>
      <c r="I1" s="2"/>
      <c r="J1" s="2"/>
    </row>
    <row r="2" spans="1:10" s="86" customFormat="1" ht="30" customHeight="1">
      <c r="A2" s="91" t="s">
        <v>77</v>
      </c>
      <c r="B2" s="91"/>
      <c r="C2" s="91"/>
      <c r="D2" s="91"/>
      <c r="E2" s="91"/>
      <c r="F2" s="91"/>
      <c r="G2" s="91"/>
      <c r="H2" s="2"/>
      <c r="I2" s="2"/>
      <c r="J2" s="2"/>
    </row>
    <row r="3" spans="1:10" ht="3" customHeight="1">
      <c r="A3" s="34"/>
      <c r="B3" s="35"/>
      <c r="C3" s="35"/>
      <c r="D3" s="35"/>
      <c r="E3" s="35"/>
      <c r="F3" s="36"/>
      <c r="G3" s="35"/>
      <c r="H3" s="2"/>
      <c r="I3" s="2"/>
      <c r="J3" s="2"/>
    </row>
    <row r="4" spans="1:10" s="89" customFormat="1" ht="31.5">
      <c r="A4" s="6"/>
      <c r="B4" s="4" t="s">
        <v>78</v>
      </c>
      <c r="C4" s="4" t="s">
        <v>79</v>
      </c>
      <c r="D4" s="4" t="s">
        <v>80</v>
      </c>
      <c r="E4" s="4" t="s">
        <v>82</v>
      </c>
      <c r="F4" s="4" t="s">
        <v>81</v>
      </c>
      <c r="G4" s="4" t="s">
        <v>42</v>
      </c>
      <c r="H4" s="5"/>
      <c r="I4" s="5"/>
      <c r="J4" s="5"/>
    </row>
    <row r="5" spans="1:10" ht="14.25" customHeight="1">
      <c r="A5" s="37"/>
      <c r="B5" s="38" t="s">
        <v>0</v>
      </c>
      <c r="C5" s="38" t="s">
        <v>1</v>
      </c>
      <c r="D5" s="38" t="s">
        <v>2</v>
      </c>
      <c r="E5" s="38" t="s">
        <v>3</v>
      </c>
      <c r="F5" s="38" t="s">
        <v>4</v>
      </c>
      <c r="G5" s="38" t="s">
        <v>68</v>
      </c>
      <c r="H5" s="5"/>
      <c r="I5" s="5"/>
      <c r="J5" s="5"/>
    </row>
    <row r="6" spans="1:10" s="1" customFormat="1" ht="24.75" customHeight="1">
      <c r="A6" s="39" t="s">
        <v>49</v>
      </c>
      <c r="B6" s="87"/>
      <c r="C6" s="87"/>
      <c r="D6" s="87"/>
      <c r="E6" s="87"/>
      <c r="F6" s="87"/>
      <c r="G6" s="87"/>
      <c r="H6" s="7"/>
      <c r="I6" s="7"/>
      <c r="J6" s="7"/>
    </row>
    <row r="7" spans="1:10" s="1" customFormat="1" ht="24.75" customHeight="1">
      <c r="A7" s="41" t="s">
        <v>21</v>
      </c>
      <c r="B7" s="42"/>
      <c r="C7" s="42"/>
      <c r="D7" s="42"/>
      <c r="E7" s="42"/>
      <c r="F7" s="42">
        <v>17368609.69</v>
      </c>
      <c r="G7" s="43"/>
      <c r="H7" s="8"/>
      <c r="I7" s="8"/>
      <c r="J7" s="8"/>
    </row>
    <row r="8" spans="1:10" s="1" customFormat="1" ht="24.75" customHeight="1">
      <c r="A8" s="41" t="s">
        <v>13</v>
      </c>
      <c r="B8" s="42"/>
      <c r="C8" s="42"/>
      <c r="D8" s="42"/>
      <c r="E8" s="42"/>
      <c r="F8" s="42">
        <v>740015.61</v>
      </c>
      <c r="G8" s="43"/>
      <c r="H8" s="8"/>
      <c r="I8" s="8"/>
      <c r="J8" s="8"/>
    </row>
    <row r="9" spans="1:10" ht="24.75" customHeight="1">
      <c r="A9" s="44" t="s">
        <v>46</v>
      </c>
      <c r="B9" s="45">
        <v>19945500</v>
      </c>
      <c r="C9" s="45">
        <v>19445500</v>
      </c>
      <c r="D9" s="45">
        <v>18557500</v>
      </c>
      <c r="E9" s="45">
        <v>18152500</v>
      </c>
      <c r="F9" s="45">
        <f>SUM(F7:F8)</f>
        <v>18108625.3</v>
      </c>
      <c r="G9" s="46">
        <f>F9/E9*100</f>
        <v>99.75829940779506</v>
      </c>
      <c r="H9" s="8"/>
      <c r="I9" s="8"/>
      <c r="J9" s="8"/>
    </row>
    <row r="10" spans="1:10" s="1" customFormat="1" ht="24.75" customHeight="1">
      <c r="A10" s="41" t="s">
        <v>5</v>
      </c>
      <c r="B10" s="42"/>
      <c r="C10" s="42"/>
      <c r="D10" s="42"/>
      <c r="E10" s="42"/>
      <c r="F10" s="42">
        <v>492804.89</v>
      </c>
      <c r="G10" s="43"/>
      <c r="H10" s="8"/>
      <c r="I10" s="8"/>
      <c r="J10" s="8"/>
    </row>
    <row r="11" spans="1:10" ht="24.75" customHeight="1">
      <c r="A11" s="44" t="s">
        <v>23</v>
      </c>
      <c r="B11" s="45">
        <v>475547</v>
      </c>
      <c r="C11" s="45">
        <v>520547</v>
      </c>
      <c r="D11" s="45">
        <v>575547</v>
      </c>
      <c r="E11" s="45">
        <v>575547</v>
      </c>
      <c r="F11" s="45">
        <f>F10</f>
        <v>492804.89</v>
      </c>
      <c r="G11" s="46">
        <f>F11/E11*100</f>
        <v>85.62374402090533</v>
      </c>
      <c r="H11" s="9"/>
      <c r="I11" s="9"/>
      <c r="J11" s="9"/>
    </row>
    <row r="12" spans="1:10" ht="24.75" customHeight="1">
      <c r="A12" s="47" t="s">
        <v>40</v>
      </c>
      <c r="B12" s="48"/>
      <c r="C12" s="48"/>
      <c r="D12" s="48"/>
      <c r="E12" s="48"/>
      <c r="F12" s="48">
        <v>2987923.34</v>
      </c>
      <c r="G12" s="49"/>
      <c r="H12" s="8"/>
      <c r="I12" s="8"/>
      <c r="J12" s="8"/>
    </row>
    <row r="13" spans="1:10" ht="24.75" customHeight="1">
      <c r="A13" s="44" t="s">
        <v>24</v>
      </c>
      <c r="B13" s="45">
        <v>3291500</v>
      </c>
      <c r="C13" s="45">
        <v>3246500</v>
      </c>
      <c r="D13" s="45">
        <v>3076500</v>
      </c>
      <c r="E13" s="45">
        <v>3001500</v>
      </c>
      <c r="F13" s="45">
        <f>SUM(F12)</f>
        <v>2987923.34</v>
      </c>
      <c r="G13" s="46">
        <f>F13/E13*100</f>
        <v>99.54767083125104</v>
      </c>
      <c r="H13" s="8"/>
      <c r="I13" s="8"/>
      <c r="J13" s="8"/>
    </row>
    <row r="14" spans="1:10" s="1" customFormat="1" ht="24.75" customHeight="1">
      <c r="A14" s="50" t="s">
        <v>6</v>
      </c>
      <c r="B14" s="42"/>
      <c r="C14" s="42"/>
      <c r="D14" s="42"/>
      <c r="E14" s="42"/>
      <c r="F14" s="42">
        <v>988005.2</v>
      </c>
      <c r="G14" s="43"/>
      <c r="H14" s="9"/>
      <c r="I14" s="9"/>
      <c r="J14" s="9"/>
    </row>
    <row r="15" spans="1:10" ht="24.75" customHeight="1">
      <c r="A15" s="50" t="s">
        <v>14</v>
      </c>
      <c r="B15" s="42"/>
      <c r="C15" s="42"/>
      <c r="D15" s="42"/>
      <c r="E15" s="42"/>
      <c r="F15" s="42">
        <v>461685.62</v>
      </c>
      <c r="G15" s="49"/>
      <c r="H15" s="9"/>
      <c r="I15" s="9"/>
      <c r="J15" s="9"/>
    </row>
    <row r="16" spans="1:10" ht="24.75" customHeight="1">
      <c r="A16" s="50" t="s">
        <v>22</v>
      </c>
      <c r="B16" s="42"/>
      <c r="C16" s="42"/>
      <c r="D16" s="42"/>
      <c r="E16" s="42"/>
      <c r="F16" s="42">
        <v>8905.23</v>
      </c>
      <c r="G16" s="49"/>
      <c r="H16" s="10"/>
      <c r="I16" s="10"/>
      <c r="J16" s="10"/>
    </row>
    <row r="17" spans="1:10" ht="24.75" customHeight="1">
      <c r="A17" s="51" t="s">
        <v>25</v>
      </c>
      <c r="B17" s="45">
        <v>2165000</v>
      </c>
      <c r="C17" s="45">
        <v>2165000</v>
      </c>
      <c r="D17" s="45">
        <v>2190000</v>
      </c>
      <c r="E17" s="45">
        <v>2190000</v>
      </c>
      <c r="F17" s="45">
        <f>SUM(F14,F15,F16)</f>
        <v>1458596.0499999998</v>
      </c>
      <c r="G17" s="46">
        <f>F17/E17*100</f>
        <v>66.60255936073058</v>
      </c>
      <c r="H17" s="10"/>
      <c r="I17" s="10"/>
      <c r="J17" s="10"/>
    </row>
    <row r="18" spans="1:10" s="1" customFormat="1" ht="24.75" customHeight="1">
      <c r="A18" s="50" t="s">
        <v>7</v>
      </c>
      <c r="B18" s="42"/>
      <c r="C18" s="42"/>
      <c r="D18" s="42"/>
      <c r="E18" s="42"/>
      <c r="F18" s="42">
        <v>157845.45</v>
      </c>
      <c r="G18" s="43"/>
      <c r="H18" s="9"/>
      <c r="I18" s="9"/>
      <c r="J18" s="9"/>
    </row>
    <row r="19" spans="1:10" s="1" customFormat="1" ht="24.75" customHeight="1">
      <c r="A19" s="50" t="s">
        <v>47</v>
      </c>
      <c r="B19" s="42"/>
      <c r="C19" s="42"/>
      <c r="D19" s="42"/>
      <c r="E19" s="42"/>
      <c r="F19" s="42">
        <v>89212.1</v>
      </c>
      <c r="G19" s="43"/>
      <c r="H19" s="10"/>
      <c r="I19" s="10"/>
      <c r="J19" s="10"/>
    </row>
    <row r="20" spans="1:10" ht="24.75" customHeight="1">
      <c r="A20" s="50" t="s">
        <v>30</v>
      </c>
      <c r="B20" s="42"/>
      <c r="C20" s="42"/>
      <c r="D20" s="42"/>
      <c r="E20" s="42"/>
      <c r="F20" s="42">
        <v>103911.11</v>
      </c>
      <c r="G20" s="49"/>
      <c r="H20" s="10"/>
      <c r="I20" s="10"/>
      <c r="J20" s="10"/>
    </row>
    <row r="21" spans="1:10" ht="24.75" customHeight="1">
      <c r="A21" s="51" t="s">
        <v>26</v>
      </c>
      <c r="B21" s="45">
        <v>440000</v>
      </c>
      <c r="C21" s="45">
        <v>440000</v>
      </c>
      <c r="D21" s="45">
        <v>440000</v>
      </c>
      <c r="E21" s="45">
        <v>440000</v>
      </c>
      <c r="F21" s="45">
        <f>SUM(F18,F19,F20)</f>
        <v>350968.66000000003</v>
      </c>
      <c r="G21" s="46">
        <f>F21/E21*100</f>
        <v>79.76560454545455</v>
      </c>
      <c r="H21" s="10"/>
      <c r="I21" s="10"/>
      <c r="J21" s="10"/>
    </row>
    <row r="22" spans="1:10" ht="24.75" customHeight="1">
      <c r="A22" s="50" t="s">
        <v>8</v>
      </c>
      <c r="B22" s="42"/>
      <c r="C22" s="42"/>
      <c r="D22" s="42"/>
      <c r="E22" s="42"/>
      <c r="F22" s="42">
        <v>15520.52</v>
      </c>
      <c r="G22" s="49"/>
      <c r="H22" s="10"/>
      <c r="I22" s="10"/>
      <c r="J22" s="10"/>
    </row>
    <row r="23" spans="1:10" ht="24.75" customHeight="1">
      <c r="A23" s="50" t="s">
        <v>9</v>
      </c>
      <c r="B23" s="42"/>
      <c r="C23" s="42"/>
      <c r="D23" s="42"/>
      <c r="E23" s="42"/>
      <c r="F23" s="42">
        <v>382560.46</v>
      </c>
      <c r="G23" s="49"/>
      <c r="H23" s="9"/>
      <c r="I23" s="9"/>
      <c r="J23" s="9"/>
    </row>
    <row r="24" spans="1:10" ht="24.75" customHeight="1">
      <c r="A24" s="50" t="s">
        <v>15</v>
      </c>
      <c r="B24" s="42"/>
      <c r="C24" s="42"/>
      <c r="D24" s="42"/>
      <c r="E24" s="42"/>
      <c r="F24" s="42">
        <v>1081631.48</v>
      </c>
      <c r="G24" s="49"/>
      <c r="H24" s="11"/>
      <c r="I24" s="11"/>
      <c r="J24" s="11"/>
    </row>
    <row r="25" spans="1:10" ht="24.75" customHeight="1">
      <c r="A25" s="50" t="s">
        <v>18</v>
      </c>
      <c r="B25" s="42"/>
      <c r="C25" s="42"/>
      <c r="D25" s="42"/>
      <c r="E25" s="42"/>
      <c r="F25" s="42">
        <v>57990</v>
      </c>
      <c r="G25" s="49"/>
      <c r="H25" s="9"/>
      <c r="I25" s="9"/>
      <c r="J25" s="9"/>
    </row>
    <row r="26" spans="1:10" ht="24.75" customHeight="1">
      <c r="A26" s="50" t="s">
        <v>10</v>
      </c>
      <c r="B26" s="42"/>
      <c r="C26" s="42"/>
      <c r="D26" s="42"/>
      <c r="E26" s="42"/>
      <c r="F26" s="42">
        <v>713895.57</v>
      </c>
      <c r="G26" s="49"/>
      <c r="H26" s="9"/>
      <c r="I26" s="9"/>
      <c r="J26" s="9"/>
    </row>
    <row r="27" spans="1:10" ht="24.75" customHeight="1">
      <c r="A27" s="50" t="s">
        <v>57</v>
      </c>
      <c r="B27" s="42"/>
      <c r="C27" s="42"/>
      <c r="D27" s="42"/>
      <c r="E27" s="42"/>
      <c r="F27" s="42">
        <v>26737.5</v>
      </c>
      <c r="G27" s="49"/>
      <c r="H27" s="9"/>
      <c r="I27" s="9"/>
      <c r="J27" s="9"/>
    </row>
    <row r="28" spans="1:10" s="1" customFormat="1" ht="24.75" customHeight="1">
      <c r="A28" s="50" t="s">
        <v>11</v>
      </c>
      <c r="B28" s="42"/>
      <c r="C28" s="42"/>
      <c r="D28" s="42"/>
      <c r="E28" s="42"/>
      <c r="F28" s="42">
        <v>179989.7</v>
      </c>
      <c r="G28" s="43"/>
      <c r="H28" s="9"/>
      <c r="I28" s="9"/>
      <c r="J28" s="9"/>
    </row>
    <row r="29" spans="1:10" ht="24.75" customHeight="1">
      <c r="A29" s="51" t="s">
        <v>29</v>
      </c>
      <c r="B29" s="45">
        <v>2310000</v>
      </c>
      <c r="C29" s="45">
        <v>2310000</v>
      </c>
      <c r="D29" s="45">
        <v>2560000</v>
      </c>
      <c r="E29" s="45">
        <v>2560000</v>
      </c>
      <c r="F29" s="45">
        <f>SUM(F22,F23,F24,F25,F26,F28,F27)</f>
        <v>2458325.23</v>
      </c>
      <c r="G29" s="46">
        <f>F29/E29*100</f>
        <v>96.028329296875</v>
      </c>
      <c r="H29" s="9"/>
      <c r="I29" s="9"/>
      <c r="J29" s="9"/>
    </row>
    <row r="30" spans="1:10" ht="24.75" customHeight="1">
      <c r="A30" s="50" t="s">
        <v>31</v>
      </c>
      <c r="B30" s="42"/>
      <c r="C30" s="42"/>
      <c r="D30" s="42"/>
      <c r="E30" s="42"/>
      <c r="F30" s="42">
        <v>225234.32</v>
      </c>
      <c r="G30" s="49"/>
      <c r="H30" s="9"/>
      <c r="I30" s="9"/>
      <c r="J30" s="9"/>
    </row>
    <row r="31" spans="1:10" ht="24.75" customHeight="1">
      <c r="A31" s="51" t="s">
        <v>41</v>
      </c>
      <c r="B31" s="45">
        <v>80000</v>
      </c>
      <c r="C31" s="45">
        <v>80000</v>
      </c>
      <c r="D31" s="45">
        <v>360000</v>
      </c>
      <c r="E31" s="45">
        <v>360000</v>
      </c>
      <c r="F31" s="45">
        <f>F30</f>
        <v>225234.32</v>
      </c>
      <c r="G31" s="46">
        <f>F31/E31*100</f>
        <v>62.56508888888889</v>
      </c>
      <c r="H31" s="9"/>
      <c r="I31" s="9"/>
      <c r="J31" s="9"/>
    </row>
    <row r="32" spans="1:10" ht="24.75" customHeight="1">
      <c r="A32" s="50" t="s">
        <v>48</v>
      </c>
      <c r="B32" s="42"/>
      <c r="C32" s="42"/>
      <c r="D32" s="42"/>
      <c r="E32" s="42"/>
      <c r="F32" s="42">
        <v>0</v>
      </c>
      <c r="G32" s="49"/>
      <c r="H32" s="9"/>
      <c r="I32" s="9"/>
      <c r="J32" s="9"/>
    </row>
    <row r="33" spans="1:10" ht="24.75" customHeight="1">
      <c r="A33" s="41" t="s">
        <v>12</v>
      </c>
      <c r="B33" s="42"/>
      <c r="C33" s="42"/>
      <c r="D33" s="42"/>
      <c r="E33" s="42"/>
      <c r="F33" s="42">
        <v>1091668.29</v>
      </c>
      <c r="G33" s="49"/>
      <c r="H33" s="9"/>
      <c r="I33" s="9"/>
      <c r="J33" s="9"/>
    </row>
    <row r="34" spans="1:10" ht="24.75" customHeight="1">
      <c r="A34" s="41" t="s">
        <v>45</v>
      </c>
      <c r="B34" s="42"/>
      <c r="C34" s="42"/>
      <c r="D34" s="42"/>
      <c r="E34" s="42"/>
      <c r="F34" s="42">
        <v>5295</v>
      </c>
      <c r="G34" s="49"/>
      <c r="H34" s="8"/>
      <c r="I34" s="8"/>
      <c r="J34" s="8"/>
    </row>
    <row r="35" spans="1:10" ht="24.75" customHeight="1">
      <c r="A35" s="41" t="s">
        <v>43</v>
      </c>
      <c r="B35" s="42"/>
      <c r="C35" s="42"/>
      <c r="D35" s="42"/>
      <c r="E35" s="42"/>
      <c r="F35" s="42">
        <v>20450</v>
      </c>
      <c r="G35" s="49"/>
      <c r="H35" s="8"/>
      <c r="I35" s="8"/>
      <c r="J35" s="8"/>
    </row>
    <row r="36" spans="1:10" ht="24.75" customHeight="1">
      <c r="A36" s="40" t="s">
        <v>19</v>
      </c>
      <c r="B36" s="42"/>
      <c r="C36" s="42"/>
      <c r="D36" s="42"/>
      <c r="E36" s="42"/>
      <c r="F36" s="42">
        <v>1061734.66</v>
      </c>
      <c r="G36" s="49"/>
      <c r="H36" s="8"/>
      <c r="I36" s="8"/>
      <c r="J36" s="8"/>
    </row>
    <row r="37" spans="1:10" ht="24.75" customHeight="1">
      <c r="A37" s="52" t="s">
        <v>27</v>
      </c>
      <c r="B37" s="45">
        <v>1881000</v>
      </c>
      <c r="C37" s="45">
        <v>1881000</v>
      </c>
      <c r="D37" s="45">
        <v>1981000</v>
      </c>
      <c r="E37" s="45">
        <v>2461000</v>
      </c>
      <c r="F37" s="45">
        <f>SUM(F32,F33,F34,F36,F35)</f>
        <v>2179147.95</v>
      </c>
      <c r="G37" s="46">
        <f>F37/E37*100</f>
        <v>88.54725518082081</v>
      </c>
      <c r="H37" s="10"/>
      <c r="I37" s="10"/>
      <c r="J37" s="10"/>
    </row>
    <row r="38" spans="1:10" ht="24.75" customHeight="1">
      <c r="A38" s="50" t="s">
        <v>16</v>
      </c>
      <c r="B38" s="42"/>
      <c r="C38" s="42"/>
      <c r="D38" s="42"/>
      <c r="E38" s="42"/>
      <c r="F38" s="42">
        <v>1809</v>
      </c>
      <c r="G38" s="49"/>
      <c r="H38" s="8"/>
      <c r="I38" s="8"/>
      <c r="J38" s="8"/>
    </row>
    <row r="39" spans="1:10" ht="24.75" customHeight="1">
      <c r="A39" s="50" t="s">
        <v>50</v>
      </c>
      <c r="B39" s="42"/>
      <c r="C39" s="42"/>
      <c r="D39" s="42"/>
      <c r="E39" s="42"/>
      <c r="F39" s="42">
        <v>4.98</v>
      </c>
      <c r="G39" s="49"/>
      <c r="H39" s="8"/>
      <c r="I39" s="8"/>
      <c r="J39" s="8"/>
    </row>
    <row r="40" spans="1:10" ht="24.75" customHeight="1">
      <c r="A40" s="41" t="s">
        <v>20</v>
      </c>
      <c r="B40" s="42"/>
      <c r="C40" s="42"/>
      <c r="D40" s="42"/>
      <c r="E40" s="42"/>
      <c r="F40" s="42">
        <v>429.8</v>
      </c>
      <c r="G40" s="49"/>
      <c r="H40" s="9"/>
      <c r="I40" s="9"/>
      <c r="J40" s="9"/>
    </row>
    <row r="41" spans="1:10" ht="24.75" customHeight="1">
      <c r="A41" s="51" t="s">
        <v>28</v>
      </c>
      <c r="B41" s="45">
        <v>38700</v>
      </c>
      <c r="C41" s="45">
        <v>38700</v>
      </c>
      <c r="D41" s="45">
        <v>38700</v>
      </c>
      <c r="E41" s="45">
        <v>38700</v>
      </c>
      <c r="F41" s="45">
        <f>SUM(F38,F39,F40)</f>
        <v>2243.78</v>
      </c>
      <c r="G41" s="46">
        <f>F41/E41*100</f>
        <v>5.797881136950904</v>
      </c>
      <c r="H41" s="10"/>
      <c r="I41" s="10"/>
      <c r="J41" s="10"/>
    </row>
    <row r="42" spans="1:10" ht="24.75" customHeight="1">
      <c r="A42" s="50" t="s">
        <v>32</v>
      </c>
      <c r="B42" s="42"/>
      <c r="C42" s="42"/>
      <c r="D42" s="42"/>
      <c r="E42" s="42"/>
      <c r="F42" s="42">
        <v>351000</v>
      </c>
      <c r="G42" s="49"/>
      <c r="H42" s="8"/>
      <c r="I42" s="8"/>
      <c r="J42" s="8"/>
    </row>
    <row r="43" spans="1:10" ht="24.75" customHeight="1">
      <c r="A43" s="51" t="s">
        <v>44</v>
      </c>
      <c r="B43" s="45">
        <v>400000</v>
      </c>
      <c r="C43" s="45">
        <v>400000</v>
      </c>
      <c r="D43" s="45">
        <v>400000</v>
      </c>
      <c r="E43" s="45">
        <v>400000</v>
      </c>
      <c r="F43" s="45">
        <f>F42</f>
        <v>351000</v>
      </c>
      <c r="G43" s="46">
        <f>F43/E43*100</f>
        <v>87.75</v>
      </c>
      <c r="H43" s="10"/>
      <c r="I43" s="10"/>
      <c r="J43" s="10"/>
    </row>
    <row r="44" spans="1:10" ht="24.75" customHeight="1">
      <c r="A44" s="50" t="s">
        <v>83</v>
      </c>
      <c r="B44" s="42"/>
      <c r="C44" s="42"/>
      <c r="D44" s="42"/>
      <c r="E44" s="42"/>
      <c r="F44" s="42">
        <v>0</v>
      </c>
      <c r="G44" s="49"/>
      <c r="H44" s="8"/>
      <c r="I44" s="8"/>
      <c r="J44" s="8"/>
    </row>
    <row r="45" spans="1:10" ht="24.75" customHeight="1">
      <c r="A45" s="51" t="s">
        <v>74</v>
      </c>
      <c r="B45" s="45">
        <v>62000</v>
      </c>
      <c r="C45" s="45">
        <v>62000</v>
      </c>
      <c r="D45" s="45">
        <v>62000</v>
      </c>
      <c r="E45" s="45">
        <v>62000</v>
      </c>
      <c r="F45" s="45">
        <f>F44</f>
        <v>0</v>
      </c>
      <c r="G45" s="46">
        <f>F45/E45*100</f>
        <v>0</v>
      </c>
      <c r="H45" s="10"/>
      <c r="I45" s="10"/>
      <c r="J45" s="10"/>
    </row>
    <row r="46" spans="1:10" ht="24.75" customHeight="1">
      <c r="A46" s="53" t="s">
        <v>33</v>
      </c>
      <c r="B46" s="54"/>
      <c r="C46" s="54"/>
      <c r="D46" s="54"/>
      <c r="E46" s="54"/>
      <c r="F46" s="54">
        <v>116185.83</v>
      </c>
      <c r="G46" s="43"/>
      <c r="H46" s="12"/>
      <c r="I46" s="12"/>
      <c r="J46" s="12"/>
    </row>
    <row r="47" spans="1:10" ht="24.75" customHeight="1">
      <c r="A47" s="39" t="s">
        <v>34</v>
      </c>
      <c r="B47" s="55"/>
      <c r="C47" s="55"/>
      <c r="D47" s="55"/>
      <c r="E47" s="55"/>
      <c r="F47" s="55">
        <v>70034.5</v>
      </c>
      <c r="G47" s="43"/>
      <c r="H47" s="12"/>
      <c r="I47" s="12"/>
      <c r="J47" s="12"/>
    </row>
    <row r="48" spans="1:10" s="1" customFormat="1" ht="24.75" customHeight="1">
      <c r="A48" s="39" t="s">
        <v>35</v>
      </c>
      <c r="B48" s="55"/>
      <c r="C48" s="55"/>
      <c r="D48" s="55"/>
      <c r="E48" s="55"/>
      <c r="F48" s="55">
        <v>154826.92</v>
      </c>
      <c r="G48" s="43"/>
      <c r="H48" s="12"/>
      <c r="I48" s="12"/>
      <c r="J48" s="12"/>
    </row>
    <row r="49" spans="1:10" s="1" customFormat="1" ht="24.75" customHeight="1">
      <c r="A49" s="39" t="s">
        <v>36</v>
      </c>
      <c r="B49" s="55"/>
      <c r="C49" s="55"/>
      <c r="D49" s="55"/>
      <c r="E49" s="55"/>
      <c r="F49" s="55">
        <v>34527.82</v>
      </c>
      <c r="G49" s="43"/>
      <c r="H49" s="12"/>
      <c r="I49" s="12"/>
      <c r="J49" s="12"/>
    </row>
    <row r="50" spans="1:10" ht="24.75" customHeight="1">
      <c r="A50" s="56" t="s">
        <v>37</v>
      </c>
      <c r="B50" s="57">
        <v>270000</v>
      </c>
      <c r="C50" s="57">
        <v>270000</v>
      </c>
      <c r="D50" s="57">
        <v>393000</v>
      </c>
      <c r="E50" s="57">
        <v>393000</v>
      </c>
      <c r="F50" s="57">
        <f>SUM(F46,F47,F48,F49)</f>
        <v>375575.07</v>
      </c>
      <c r="G50" s="46">
        <f>F50/E50*100</f>
        <v>95.56617557251909</v>
      </c>
      <c r="H50" s="12"/>
      <c r="I50" s="12"/>
      <c r="J50" s="12"/>
    </row>
    <row r="51" spans="1:10" ht="24.75" customHeight="1">
      <c r="A51" s="58" t="s">
        <v>38</v>
      </c>
      <c r="B51" s="48"/>
      <c r="C51" s="48"/>
      <c r="D51" s="48"/>
      <c r="E51" s="48"/>
      <c r="F51" s="54">
        <v>895.4</v>
      </c>
      <c r="G51" s="43"/>
      <c r="H51" s="13"/>
      <c r="I51" s="13"/>
      <c r="J51" s="13"/>
    </row>
    <row r="52" spans="1:10" ht="24.75" customHeight="1">
      <c r="A52" s="52" t="s">
        <v>39</v>
      </c>
      <c r="B52" s="45">
        <v>2400</v>
      </c>
      <c r="C52" s="45">
        <v>2400</v>
      </c>
      <c r="D52" s="45">
        <v>2400</v>
      </c>
      <c r="E52" s="45">
        <v>2400</v>
      </c>
      <c r="F52" s="45">
        <f>F51</f>
        <v>895.4</v>
      </c>
      <c r="G52" s="46">
        <f>F52/E52*100</f>
        <v>37.30833333333333</v>
      </c>
      <c r="H52" s="13"/>
      <c r="I52" s="13"/>
      <c r="J52" s="13"/>
    </row>
    <row r="53" spans="1:10" s="1" customFormat="1" ht="24.75" customHeight="1">
      <c r="A53" s="40" t="s">
        <v>72</v>
      </c>
      <c r="B53" s="42"/>
      <c r="C53" s="42"/>
      <c r="D53" s="42"/>
      <c r="E53" s="42"/>
      <c r="F53" s="42">
        <v>0</v>
      </c>
      <c r="G53" s="43"/>
      <c r="H53" s="13"/>
      <c r="I53" s="13"/>
      <c r="J53" s="13"/>
    </row>
    <row r="54" spans="1:10" ht="24.75" customHeight="1">
      <c r="A54" s="52" t="s">
        <v>66</v>
      </c>
      <c r="B54" s="45">
        <v>1000</v>
      </c>
      <c r="C54" s="45">
        <v>1000</v>
      </c>
      <c r="D54" s="45">
        <v>1000</v>
      </c>
      <c r="E54" s="45">
        <v>1000</v>
      </c>
      <c r="F54" s="45">
        <v>0</v>
      </c>
      <c r="G54" s="46">
        <f>F54/E54*100</f>
        <v>0</v>
      </c>
      <c r="H54" s="13"/>
      <c r="I54" s="13"/>
      <c r="J54" s="13"/>
    </row>
    <row r="55" spans="1:10" ht="24.75" customHeight="1">
      <c r="A55" s="59" t="s">
        <v>17</v>
      </c>
      <c r="B55" s="60">
        <f>SUM(B9,B11,B13,B17,B21,B29,B31,B37,B41,B43,B50,B52,B54,B45)</f>
        <v>31362647</v>
      </c>
      <c r="C55" s="60">
        <f>SUM(C9,C11,C13,C17,C21,C29,C31,C37,C41,C43,C50,C52,C54,C45)</f>
        <v>30862647</v>
      </c>
      <c r="D55" s="60">
        <f>SUM(D9,D11,D13,D17,D21,D29,D31,D37,D41,D43,D50,D52,D54,D45)</f>
        <v>30637647</v>
      </c>
      <c r="E55" s="60">
        <f>SUM(E9,E11,E13,E17,E21,E29,E31,E37,E41,E43,E50,E52,E54,E45)</f>
        <v>30637647</v>
      </c>
      <c r="F55" s="60">
        <f>SUM(F9,F11,F13,F17,F21,F29,F31,F37,F41,F43,F50,F52,F54,F45)</f>
        <v>28991339.990000002</v>
      </c>
      <c r="G55" s="61">
        <f>F55/E55*100</f>
        <v>94.6265226895525</v>
      </c>
      <c r="H55" s="9"/>
      <c r="I55" s="9"/>
      <c r="J55" s="9"/>
    </row>
    <row r="56" spans="1:29" s="15" customFormat="1" ht="24.75" customHeight="1">
      <c r="A56" s="62" t="s">
        <v>75</v>
      </c>
      <c r="B56" s="63"/>
      <c r="C56" s="63"/>
      <c r="D56" s="63"/>
      <c r="E56" s="63"/>
      <c r="F56" s="64"/>
      <c r="G56" s="88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</row>
    <row r="57" spans="1:29" s="17" customFormat="1" ht="24.75" customHeight="1">
      <c r="A57" s="66" t="s">
        <v>6</v>
      </c>
      <c r="B57" s="67"/>
      <c r="C57" s="67"/>
      <c r="D57" s="67"/>
      <c r="E57" s="68"/>
      <c r="F57" s="67">
        <v>29821</v>
      </c>
      <c r="G57" s="69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</row>
    <row r="58" spans="1:29" s="17" customFormat="1" ht="24.75" customHeight="1">
      <c r="A58" s="66" t="s">
        <v>22</v>
      </c>
      <c r="B58" s="67"/>
      <c r="C58" s="67"/>
      <c r="D58" s="67"/>
      <c r="E58" s="67"/>
      <c r="F58" s="67">
        <v>2000</v>
      </c>
      <c r="G58" s="69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</row>
    <row r="59" spans="1:29" s="17" customFormat="1" ht="24.75" customHeight="1">
      <c r="A59" s="65" t="s">
        <v>25</v>
      </c>
      <c r="B59" s="70">
        <v>50000</v>
      </c>
      <c r="C59" s="70">
        <v>50000</v>
      </c>
      <c r="D59" s="70">
        <v>50000</v>
      </c>
      <c r="E59" s="70">
        <v>50000</v>
      </c>
      <c r="F59" s="70">
        <f>SUM(F57,F58)</f>
        <v>31821</v>
      </c>
      <c r="G59" s="71">
        <f>F59/E59*100</f>
        <v>63.641999999999996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</row>
    <row r="60" spans="1:29" s="19" customFormat="1" ht="24.75" customHeight="1">
      <c r="A60" s="62" t="s">
        <v>51</v>
      </c>
      <c r="B60" s="68"/>
      <c r="C60" s="68"/>
      <c r="D60" s="68"/>
      <c r="E60" s="68"/>
      <c r="F60" s="68">
        <v>297697.66</v>
      </c>
      <c r="G60" s="69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s="20" customFormat="1" ht="24.75" customHeight="1">
      <c r="A61" s="62" t="s">
        <v>52</v>
      </c>
      <c r="B61" s="68"/>
      <c r="C61" s="68"/>
      <c r="D61" s="68"/>
      <c r="E61" s="68"/>
      <c r="F61" s="68">
        <v>10525.14</v>
      </c>
      <c r="G61" s="69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</row>
    <row r="62" spans="1:29" s="19" customFormat="1" ht="24.75" customHeight="1">
      <c r="A62" s="62" t="s">
        <v>53</v>
      </c>
      <c r="B62" s="72"/>
      <c r="C62" s="72"/>
      <c r="D62" s="72"/>
      <c r="E62" s="72"/>
      <c r="F62" s="68">
        <v>4496353.74</v>
      </c>
      <c r="G62" s="69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</row>
    <row r="63" spans="1:29" s="17" customFormat="1" ht="24.75" customHeight="1">
      <c r="A63" s="66" t="s">
        <v>54</v>
      </c>
      <c r="B63" s="73"/>
      <c r="C63" s="73"/>
      <c r="D63" s="73"/>
      <c r="E63" s="73"/>
      <c r="F63" s="67">
        <v>152379.33</v>
      </c>
      <c r="G63" s="69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</row>
    <row r="64" spans="1:29" s="17" customFormat="1" ht="24.75" customHeight="1">
      <c r="A64" s="62" t="s">
        <v>47</v>
      </c>
      <c r="B64" s="73"/>
      <c r="C64" s="73"/>
      <c r="D64" s="73"/>
      <c r="E64" s="73"/>
      <c r="F64" s="68">
        <v>100948.26</v>
      </c>
      <c r="G64" s="69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</row>
    <row r="65" spans="1:29" s="17" customFormat="1" ht="24.75" customHeight="1">
      <c r="A65" s="66" t="s">
        <v>30</v>
      </c>
      <c r="B65" s="73"/>
      <c r="C65" s="73"/>
      <c r="D65" s="73"/>
      <c r="E65" s="73"/>
      <c r="F65" s="68">
        <v>115878.08</v>
      </c>
      <c r="G65" s="74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</row>
    <row r="66" spans="1:29" s="17" customFormat="1" ht="24.75" customHeight="1">
      <c r="A66" s="65" t="s">
        <v>26</v>
      </c>
      <c r="B66" s="75">
        <v>2525000</v>
      </c>
      <c r="C66" s="75">
        <v>5025000</v>
      </c>
      <c r="D66" s="75">
        <v>5025000</v>
      </c>
      <c r="E66" s="75">
        <v>5625000</v>
      </c>
      <c r="F66" s="75">
        <f>SUM(F60,F61,F62,F63,F64,F65)</f>
        <v>5173782.21</v>
      </c>
      <c r="G66" s="71">
        <f>F66/E66*100</f>
        <v>91.9783504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</row>
    <row r="67" spans="1:29" s="19" customFormat="1" ht="24.75" customHeight="1">
      <c r="A67" s="62" t="s">
        <v>8</v>
      </c>
      <c r="B67" s="72"/>
      <c r="C67" s="72"/>
      <c r="D67" s="72"/>
      <c r="E67" s="72"/>
      <c r="F67" s="68">
        <v>677185.81</v>
      </c>
      <c r="G67" s="69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</row>
    <row r="68" spans="1:29" s="19" customFormat="1" ht="24.75" customHeight="1">
      <c r="A68" s="62" t="s">
        <v>55</v>
      </c>
      <c r="B68" s="72"/>
      <c r="C68" s="72"/>
      <c r="D68" s="72"/>
      <c r="E68" s="72"/>
      <c r="F68" s="68">
        <v>1391676.55</v>
      </c>
      <c r="G68" s="69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</row>
    <row r="69" spans="1:29" s="23" customFormat="1" ht="24.75" customHeight="1">
      <c r="A69" s="76" t="s">
        <v>9</v>
      </c>
      <c r="B69" s="72"/>
      <c r="C69" s="72"/>
      <c r="D69" s="72"/>
      <c r="E69" s="72"/>
      <c r="F69" s="68">
        <v>20812.56</v>
      </c>
      <c r="G69" s="69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1:29" s="19" customFormat="1" ht="24.75" customHeight="1">
      <c r="A70" s="62" t="s">
        <v>56</v>
      </c>
      <c r="B70" s="72"/>
      <c r="C70" s="72"/>
      <c r="D70" s="72"/>
      <c r="E70" s="72"/>
      <c r="F70" s="68">
        <v>614685.12</v>
      </c>
      <c r="G70" s="69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</row>
    <row r="71" spans="1:29" s="17" customFormat="1" ht="24.75" customHeight="1">
      <c r="A71" s="66" t="s">
        <v>15</v>
      </c>
      <c r="B71" s="73"/>
      <c r="C71" s="73"/>
      <c r="D71" s="73"/>
      <c r="E71" s="73"/>
      <c r="F71" s="67">
        <v>42681.67</v>
      </c>
      <c r="G71" s="69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</row>
    <row r="72" spans="1:29" s="17" customFormat="1" ht="24.75" customHeight="1">
      <c r="A72" s="66" t="s">
        <v>18</v>
      </c>
      <c r="B72" s="73"/>
      <c r="C72" s="73"/>
      <c r="D72" s="73"/>
      <c r="E72" s="73"/>
      <c r="F72" s="67">
        <v>21570</v>
      </c>
      <c r="G72" s="69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</row>
    <row r="73" spans="1:29" s="17" customFormat="1" ht="24.75" customHeight="1">
      <c r="A73" s="66" t="s">
        <v>10</v>
      </c>
      <c r="B73" s="73"/>
      <c r="C73" s="73"/>
      <c r="D73" s="73"/>
      <c r="E73" s="73"/>
      <c r="F73" s="67">
        <v>0</v>
      </c>
      <c r="G73" s="69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</row>
    <row r="74" spans="1:29" s="25" customFormat="1" ht="24.75" customHeight="1">
      <c r="A74" s="66" t="s">
        <v>57</v>
      </c>
      <c r="B74" s="73"/>
      <c r="C74" s="73"/>
      <c r="D74" s="73"/>
      <c r="E74" s="73"/>
      <c r="F74" s="73">
        <v>195180</v>
      </c>
      <c r="G74" s="69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</row>
    <row r="75" spans="1:29" s="17" customFormat="1" ht="24.75" customHeight="1">
      <c r="A75" s="66" t="s">
        <v>58</v>
      </c>
      <c r="B75" s="73"/>
      <c r="C75" s="73"/>
      <c r="D75" s="73"/>
      <c r="E75" s="73"/>
      <c r="F75" s="67">
        <v>248413.97</v>
      </c>
      <c r="G75" s="69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</row>
    <row r="76" spans="1:29" s="17" customFormat="1" ht="24.75" customHeight="1">
      <c r="A76" s="65" t="s">
        <v>29</v>
      </c>
      <c r="B76" s="75">
        <v>3517000</v>
      </c>
      <c r="C76" s="75">
        <v>3517000</v>
      </c>
      <c r="D76" s="75">
        <v>3517000</v>
      </c>
      <c r="E76" s="75">
        <v>3517000</v>
      </c>
      <c r="F76" s="75">
        <f>SUM(F67,F68,F69,F70,F71,F72,F73,F74,F75)</f>
        <v>3212205.68</v>
      </c>
      <c r="G76" s="71">
        <f aca="true" t="shared" si="0" ref="G76:G100">F76/E76*100</f>
        <v>91.3336843901052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</row>
    <row r="77" spans="1:29" s="26" customFormat="1" ht="24.75" customHeight="1">
      <c r="A77" s="62" t="s">
        <v>31</v>
      </c>
      <c r="B77" s="72"/>
      <c r="C77" s="72"/>
      <c r="D77" s="72"/>
      <c r="E77" s="72"/>
      <c r="F77" s="68">
        <v>0</v>
      </c>
      <c r="G77" s="69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</row>
    <row r="78" spans="1:7" s="16" customFormat="1" ht="24.75" customHeight="1">
      <c r="A78" s="65" t="s">
        <v>41</v>
      </c>
      <c r="B78" s="75">
        <v>1000</v>
      </c>
      <c r="C78" s="75">
        <v>1000</v>
      </c>
      <c r="D78" s="75">
        <v>1000</v>
      </c>
      <c r="E78" s="75">
        <v>1000</v>
      </c>
      <c r="F78" s="75">
        <f>F77</f>
        <v>0</v>
      </c>
      <c r="G78" s="71">
        <f t="shared" si="0"/>
        <v>0</v>
      </c>
    </row>
    <row r="79" spans="1:29" s="21" customFormat="1" ht="24.75" customHeight="1">
      <c r="A79" s="62" t="s">
        <v>59</v>
      </c>
      <c r="B79" s="72"/>
      <c r="C79" s="72"/>
      <c r="D79" s="72"/>
      <c r="E79" s="72"/>
      <c r="F79" s="68">
        <v>13159.15</v>
      </c>
      <c r="G79" s="69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</row>
    <row r="80" spans="1:7" s="16" customFormat="1" ht="24.75" customHeight="1">
      <c r="A80" s="65" t="s">
        <v>27</v>
      </c>
      <c r="B80" s="75">
        <v>15000</v>
      </c>
      <c r="C80" s="75">
        <v>15000</v>
      </c>
      <c r="D80" s="75">
        <v>15000</v>
      </c>
      <c r="E80" s="75">
        <v>15000</v>
      </c>
      <c r="F80" s="75">
        <f>F79</f>
        <v>13159.15</v>
      </c>
      <c r="G80" s="71">
        <f t="shared" si="0"/>
        <v>87.72766666666666</v>
      </c>
    </row>
    <row r="81" spans="1:29" s="17" customFormat="1" ht="24.75" customHeight="1">
      <c r="A81" s="66" t="s">
        <v>20</v>
      </c>
      <c r="B81" s="73"/>
      <c r="C81" s="73"/>
      <c r="D81" s="73"/>
      <c r="E81" s="73"/>
      <c r="F81" s="67">
        <v>708.71</v>
      </c>
      <c r="G81" s="69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</row>
    <row r="82" spans="1:29" s="19" customFormat="1" ht="24.75" customHeight="1">
      <c r="A82" s="65" t="s">
        <v>28</v>
      </c>
      <c r="B82" s="75">
        <v>33000</v>
      </c>
      <c r="C82" s="75">
        <v>33000</v>
      </c>
      <c r="D82" s="75">
        <v>33000</v>
      </c>
      <c r="E82" s="75">
        <v>33000</v>
      </c>
      <c r="F82" s="75">
        <f>SUM(F81:F81)</f>
        <v>708.71</v>
      </c>
      <c r="G82" s="71">
        <f t="shared" si="0"/>
        <v>2.1476060606060607</v>
      </c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</row>
    <row r="83" spans="1:29" s="19" customFormat="1" ht="24.75" customHeight="1">
      <c r="A83" s="62" t="s">
        <v>73</v>
      </c>
      <c r="B83" s="72"/>
      <c r="C83" s="72"/>
      <c r="D83" s="72"/>
      <c r="E83" s="72"/>
      <c r="F83" s="72">
        <v>0</v>
      </c>
      <c r="G83" s="74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</row>
    <row r="84" spans="1:29" s="19" customFormat="1" ht="24.75" customHeight="1">
      <c r="A84" s="65" t="s">
        <v>74</v>
      </c>
      <c r="B84" s="75">
        <v>40000</v>
      </c>
      <c r="C84" s="75">
        <v>40000</v>
      </c>
      <c r="D84" s="75">
        <v>40000</v>
      </c>
      <c r="E84" s="75">
        <v>40000</v>
      </c>
      <c r="F84" s="75">
        <v>0</v>
      </c>
      <c r="G84" s="71">
        <f t="shared" si="0"/>
        <v>0</v>
      </c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</row>
    <row r="85" spans="1:29" s="27" customFormat="1" ht="24.75" customHeight="1">
      <c r="A85" s="77" t="s">
        <v>76</v>
      </c>
      <c r="B85" s="78">
        <f>SUM(B59,B66,B76,B78,B80,B82,B84)</f>
        <v>6181000</v>
      </c>
      <c r="C85" s="78">
        <f>SUM(C59,C66,C76,C78,C80,C82,C84)</f>
        <v>8681000</v>
      </c>
      <c r="D85" s="78">
        <f>SUM(D59,D66,D76,D78,D80,D82,D84)</f>
        <v>8681000</v>
      </c>
      <c r="E85" s="78">
        <f>SUM(E59,E66,E76,E78,E80,E82,E84)</f>
        <v>9281000</v>
      </c>
      <c r="F85" s="78">
        <f>SUM(F59,F66,F76,F78,F80,F82,F84)</f>
        <v>8431676.750000002</v>
      </c>
      <c r="G85" s="79">
        <f t="shared" si="0"/>
        <v>90.84879592716304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</row>
    <row r="86" spans="1:29" s="17" customFormat="1" ht="24.75" customHeight="1">
      <c r="A86" s="66" t="s">
        <v>70</v>
      </c>
      <c r="B86" s="73"/>
      <c r="C86" s="73"/>
      <c r="D86" s="73"/>
      <c r="E86" s="73"/>
      <c r="F86" s="67"/>
      <c r="G86" s="69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</row>
    <row r="87" spans="1:29" s="17" customFormat="1" ht="24.75" customHeight="1">
      <c r="A87" s="66" t="s">
        <v>52</v>
      </c>
      <c r="B87" s="73"/>
      <c r="C87" s="73"/>
      <c r="D87" s="73"/>
      <c r="E87" s="73"/>
      <c r="F87" s="67">
        <v>292476.92</v>
      </c>
      <c r="G87" s="69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</row>
    <row r="88" spans="1:29" s="19" customFormat="1" ht="24.75" customHeight="1">
      <c r="A88" s="65" t="s">
        <v>26</v>
      </c>
      <c r="B88" s="75">
        <v>400000</v>
      </c>
      <c r="C88" s="75">
        <v>400000</v>
      </c>
      <c r="D88" s="75">
        <v>400000</v>
      </c>
      <c r="E88" s="75">
        <v>400000</v>
      </c>
      <c r="F88" s="75">
        <f>SUM(F87)</f>
        <v>292476.92</v>
      </c>
      <c r="G88" s="71">
        <f t="shared" si="0"/>
        <v>73.11922999999999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</row>
    <row r="89" spans="1:29" s="19" customFormat="1" ht="24.75" customHeight="1">
      <c r="A89" s="62" t="s">
        <v>20</v>
      </c>
      <c r="B89" s="72"/>
      <c r="C89" s="72"/>
      <c r="D89" s="72"/>
      <c r="E89" s="72"/>
      <c r="F89" s="72">
        <v>0</v>
      </c>
      <c r="G89" s="74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</row>
    <row r="90" spans="1:29" s="19" customFormat="1" ht="24.75" customHeight="1">
      <c r="A90" s="65" t="s">
        <v>28</v>
      </c>
      <c r="B90" s="75">
        <v>1000</v>
      </c>
      <c r="C90" s="75">
        <v>1000</v>
      </c>
      <c r="D90" s="75">
        <v>1000</v>
      </c>
      <c r="E90" s="75">
        <v>1000</v>
      </c>
      <c r="F90" s="75">
        <f>SUM(F89)</f>
        <v>0</v>
      </c>
      <c r="G90" s="71">
        <f t="shared" si="0"/>
        <v>0</v>
      </c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</row>
    <row r="91" spans="1:29" s="27" customFormat="1" ht="24.75" customHeight="1">
      <c r="A91" s="77" t="s">
        <v>71</v>
      </c>
      <c r="B91" s="78">
        <f>B88+B90</f>
        <v>401000</v>
      </c>
      <c r="C91" s="78">
        <f>C88+C90</f>
        <v>401000</v>
      </c>
      <c r="D91" s="78">
        <f>D88+D90</f>
        <v>401000</v>
      </c>
      <c r="E91" s="78">
        <f>E88+E90</f>
        <v>401000</v>
      </c>
      <c r="F91" s="78">
        <f>F88+F90</f>
        <v>292476.92</v>
      </c>
      <c r="G91" s="79">
        <f t="shared" si="0"/>
        <v>72.93688778054862</v>
      </c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</row>
    <row r="92" spans="1:29" s="29" customFormat="1" ht="24.75" customHeight="1">
      <c r="A92" s="80" t="s">
        <v>60</v>
      </c>
      <c r="B92" s="81"/>
      <c r="C92" s="81"/>
      <c r="D92" s="81"/>
      <c r="E92" s="81"/>
      <c r="F92" s="81"/>
      <c r="G92" s="69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</row>
    <row r="93" spans="1:29" s="30" customFormat="1" ht="24.75" customHeight="1">
      <c r="A93" s="80" t="s">
        <v>61</v>
      </c>
      <c r="B93" s="67"/>
      <c r="C93" s="67"/>
      <c r="D93" s="67"/>
      <c r="E93" s="67"/>
      <c r="F93" s="67">
        <v>603581.38</v>
      </c>
      <c r="G93" s="69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</row>
    <row r="94" spans="1:29" s="31" customFormat="1" ht="24.75" customHeight="1">
      <c r="A94" s="82" t="s">
        <v>62</v>
      </c>
      <c r="B94" s="70">
        <v>500000</v>
      </c>
      <c r="C94" s="70">
        <v>500000</v>
      </c>
      <c r="D94" s="70">
        <v>625000</v>
      </c>
      <c r="E94" s="70">
        <v>625000</v>
      </c>
      <c r="F94" s="70">
        <f>F93</f>
        <v>603581.38</v>
      </c>
      <c r="G94" s="71">
        <f t="shared" si="0"/>
        <v>96.5730208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</row>
    <row r="95" spans="1:29" s="31" customFormat="1" ht="24.75" customHeight="1">
      <c r="A95" s="80" t="s">
        <v>33</v>
      </c>
      <c r="B95" s="67"/>
      <c r="C95" s="67"/>
      <c r="D95" s="67"/>
      <c r="E95" s="67"/>
      <c r="F95" s="67">
        <v>524468.76</v>
      </c>
      <c r="G95" s="69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</row>
    <row r="96" spans="1:29" s="31" customFormat="1" ht="24.75" customHeight="1">
      <c r="A96" s="82" t="s">
        <v>37</v>
      </c>
      <c r="B96" s="70">
        <v>450000</v>
      </c>
      <c r="C96" s="70">
        <v>450000</v>
      </c>
      <c r="D96" s="70">
        <v>550000</v>
      </c>
      <c r="E96" s="70">
        <v>550000</v>
      </c>
      <c r="F96" s="70">
        <f>F95</f>
        <v>524468.76</v>
      </c>
      <c r="G96" s="71">
        <f t="shared" si="0"/>
        <v>95.35795636363636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</row>
    <row r="97" spans="1:29" s="31" customFormat="1" ht="24.75" customHeight="1">
      <c r="A97" s="80" t="s">
        <v>63</v>
      </c>
      <c r="B97" s="67"/>
      <c r="C97" s="67"/>
      <c r="D97" s="67"/>
      <c r="E97" s="67"/>
      <c r="F97" s="67">
        <v>127690</v>
      </c>
      <c r="G97" s="69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</row>
    <row r="98" spans="1:29" s="32" customFormat="1" ht="24.75" customHeight="1">
      <c r="A98" s="82" t="s">
        <v>64</v>
      </c>
      <c r="B98" s="70">
        <v>130000</v>
      </c>
      <c r="C98" s="70">
        <v>130000</v>
      </c>
      <c r="D98" s="70">
        <v>130000</v>
      </c>
      <c r="E98" s="70">
        <v>130000</v>
      </c>
      <c r="F98" s="70">
        <f>F97</f>
        <v>127690</v>
      </c>
      <c r="G98" s="71">
        <f t="shared" si="0"/>
        <v>98.22307692307692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</row>
    <row r="99" spans="1:29" s="33" customFormat="1" ht="24.75" customHeight="1">
      <c r="A99" s="77" t="s">
        <v>65</v>
      </c>
      <c r="B99" s="78">
        <f>SUM(B94,B96,B98)</f>
        <v>1080000</v>
      </c>
      <c r="C99" s="78">
        <f>SUM(C94,C96,C98)</f>
        <v>1080000</v>
      </c>
      <c r="D99" s="78">
        <f>SUM(D94,D96,D98)</f>
        <v>1305000</v>
      </c>
      <c r="E99" s="78">
        <f>SUM(E94,E96,E98)</f>
        <v>1305000</v>
      </c>
      <c r="F99" s="78">
        <f>SUM(F94,F96,F98)</f>
        <v>1255740.1400000001</v>
      </c>
      <c r="G99" s="79">
        <f t="shared" si="0"/>
        <v>96.2252980842912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</row>
    <row r="100" spans="1:29" s="28" customFormat="1" ht="24.75" customHeight="1">
      <c r="A100" s="77" t="s">
        <v>67</v>
      </c>
      <c r="B100" s="78">
        <f>SUM(B85,B99,B55,B91)</f>
        <v>39024647</v>
      </c>
      <c r="C100" s="78">
        <f>SUM(C85,C99,C55,C91)</f>
        <v>41024647</v>
      </c>
      <c r="D100" s="78">
        <f>SUM(D85,D99,D55,D91)</f>
        <v>41024647</v>
      </c>
      <c r="E100" s="78">
        <f>SUM(E85,E99,E55,E91)</f>
        <v>41624647</v>
      </c>
      <c r="F100" s="78">
        <f>SUM(F85,F99,F55,F91)</f>
        <v>38971233.800000004</v>
      </c>
      <c r="G100" s="79">
        <f t="shared" si="0"/>
        <v>93.62537969391069</v>
      </c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</row>
    <row r="101" spans="1:10" ht="12.75">
      <c r="A101" s="83"/>
      <c r="G101" s="85"/>
      <c r="H101" s="3"/>
      <c r="I101" s="3"/>
      <c r="J101" s="3"/>
    </row>
    <row r="102" spans="1:10" ht="12.75">
      <c r="A102" s="83"/>
      <c r="G102" s="85"/>
      <c r="H102" s="3"/>
      <c r="I102" s="3"/>
      <c r="J102" s="3"/>
    </row>
    <row r="103" spans="1:10" ht="12.75">
      <c r="A103" s="83"/>
      <c r="G103" s="85"/>
      <c r="H103" s="3"/>
      <c r="I103" s="3"/>
      <c r="J103" s="3"/>
    </row>
    <row r="104" spans="1:10" ht="12.75">
      <c r="A104" s="83"/>
      <c r="G104" s="85"/>
      <c r="H104" s="3"/>
      <c r="I104" s="3"/>
      <c r="J104" s="3"/>
    </row>
    <row r="105" spans="1:10" ht="12.75">
      <c r="A105" s="83"/>
      <c r="G105" s="85"/>
      <c r="H105" s="3"/>
      <c r="I105" s="3"/>
      <c r="J105" s="3"/>
    </row>
  </sheetData>
  <sheetProtection/>
  <mergeCells count="2">
    <mergeCell ref="A1:G1"/>
    <mergeCell ref="A2:G2"/>
  </mergeCells>
  <printOptions/>
  <pageMargins left="0.1968503937007874" right="0.1968503937007874" top="0.7874015748031497" bottom="0.7874015748031497" header="0.7874015748031497" footer="0.787401574803149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Internet</dc:creator>
  <cp:keywords/>
  <dc:description/>
  <cp:lastModifiedBy>xx</cp:lastModifiedBy>
  <cp:lastPrinted>2023-02-08T19:54:17Z</cp:lastPrinted>
  <dcterms:created xsi:type="dcterms:W3CDTF">2005-02-10T07:40:40Z</dcterms:created>
  <dcterms:modified xsi:type="dcterms:W3CDTF">2023-02-15T12:37:41Z</dcterms:modified>
  <cp:category/>
  <cp:version/>
  <cp:contentType/>
  <cp:contentStatus/>
</cp:coreProperties>
</file>